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192.168.50.100\0.downloads\!!!Треки\2026-08-15_БУД-600_Ростов_Великий\"/>
    </mc:Choice>
  </mc:AlternateContent>
  <xr:revisionPtr revIDLastSave="0" documentId="13_ncr:1_{3068BE56-2500-46F8-9EAB-4FF66D9DE905}" xr6:coauthVersionLast="47" xr6:coauthVersionMax="47" xr10:uidLastSave="{00000000-0000-0000-0000-000000000000}"/>
  <bookViews>
    <workbookView xWindow="6060" yWindow="870" windowWidth="21060" windowHeight="15135" xr2:uid="{00000000-000D-0000-FFFF-FFFF00000000}"/>
  </bookViews>
  <sheets>
    <sheet name="POI" sheetId="1" r:id="rId1"/>
  </sheets>
  <definedNames>
    <definedName name="MINUTS_LIST">POI!$T$5:$T$16</definedName>
    <definedName name="START_DATETIME">POI!$E$5</definedName>
    <definedName name="_xlnm.Print_Area" localSheetId="0">POI!$A$1:$F$28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  <c r="E14" i="1"/>
  <c r="E15" i="1" s="1"/>
  <c r="E12" i="1"/>
  <c r="C22" i="1"/>
  <c r="C23" i="1"/>
  <c r="C24" i="1"/>
  <c r="C25" i="1"/>
  <c r="C26" i="1"/>
  <c r="C27" i="1"/>
  <c r="C28" i="1"/>
  <c r="C21" i="1"/>
  <c r="C20" i="1"/>
  <c r="C12" i="1" l="1"/>
  <c r="C8" i="1" l="1"/>
  <c r="C9" i="1"/>
  <c r="C10" i="1"/>
  <c r="C11" i="1"/>
  <c r="C13" i="1"/>
  <c r="C14" i="1"/>
  <c r="C15" i="1"/>
  <c r="C16" i="1"/>
  <c r="C17" i="1"/>
  <c r="C18" i="1"/>
  <c r="C6" i="1"/>
  <c r="D2" i="1"/>
  <c r="C7" i="1"/>
  <c r="E7" i="1" l="1"/>
  <c r="E8" i="1" s="1"/>
  <c r="E9" i="1" s="1"/>
  <c r="E10" i="1" s="1"/>
  <c r="E11" i="1" l="1"/>
  <c r="E13" i="1" s="1"/>
  <c r="E16" i="1" s="1"/>
  <c r="E17" i="1" s="1"/>
  <c r="E18" i="1" s="1"/>
  <c r="B2" i="1" s="1"/>
  <c r="E20" i="1" s="1"/>
  <c r="E2" i="1" l="1"/>
  <c r="C2" i="1" s="1"/>
  <c r="E21" i="1"/>
  <c r="E26" i="1"/>
  <c r="E25" i="1"/>
  <c r="E24" i="1"/>
  <c r="E23" i="1"/>
  <c r="E22" i="1"/>
  <c r="E28" i="1"/>
  <c r="E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WORK</author>
  </authors>
  <commentList>
    <comment ref="A1" authorId="0" shapeId="0" xr:uid="{61AEB4A7-1E84-4E5B-BF9E-C5346D0A375B}">
      <text>
        <r>
          <rPr>
            <sz val="8"/>
            <color indexed="81"/>
            <rFont val="Tahoma"/>
            <family val="2"/>
            <charset val="204"/>
          </rPr>
          <t>Средняя скрорость в движении (за вычетом остановок)
Это ваша обычная по ровному горизонту минус 5…7 км/час с поправкой на набор высоты и торможения.
 - ССД в диапазоне от 15...35 км/час (40 час без остановок - 42 км/час по горкам для СуперСпортсменов).
Значения вне диапазона не имеют смысла.</t>
        </r>
      </text>
    </comment>
    <comment ref="B1" authorId="0" shapeId="0" xr:uid="{B57468FF-5F01-4C23-A455-A95D1D8DA2ED}">
      <text>
        <r>
          <rPr>
            <sz val="8"/>
            <color indexed="81"/>
            <rFont val="Tahoma"/>
            <family val="2"/>
            <charset val="204"/>
          </rPr>
          <t>Средняя скорость общая - с учетом остановок.
Регулируйте заполнением столбца "Время стоянки, мин"</t>
        </r>
      </text>
    </comment>
    <comment ref="E2" authorId="0" shapeId="0" xr:uid="{AD7F9BD7-0231-4558-90D3-DACE8695428D}">
      <text>
        <r>
          <rPr>
            <b/>
            <sz val="8"/>
            <color indexed="81"/>
            <rFont val="Tahoma"/>
            <family val="2"/>
            <charset val="204"/>
          </rPr>
          <t>Лимит времени 40 час.</t>
        </r>
        <r>
          <rPr>
            <sz val="8"/>
            <color indexed="81"/>
            <rFont val="Tahoma"/>
            <family val="2"/>
            <charset val="204"/>
          </rPr>
          <t xml:space="preserve">
При величине 39,5 ячейка окрашивается в красный цвет
</t>
        </r>
      </text>
    </comment>
    <comment ref="F2" authorId="0" shapeId="0" xr:uid="{781ABDCF-D3BD-48B7-8E9F-58D28ECA153E}">
      <text>
        <r>
          <rPr>
            <sz val="8"/>
            <color indexed="81"/>
            <rFont val="Tahoma"/>
            <family val="2"/>
            <charset val="204"/>
          </rPr>
          <t xml:space="preserve">Для редактирования других ячеек (если чувствуете в себе силы) надо снять защиту листа:
</t>
        </r>
        <r>
          <rPr>
            <b/>
            <sz val="8"/>
            <color indexed="81"/>
            <rFont val="Tahoma"/>
            <family val="2"/>
            <charset val="204"/>
          </rPr>
          <t>Рецензирование =&gt; Снять защиту листа (пароля нет)</t>
        </r>
      </text>
    </comment>
    <comment ref="D4" authorId="0" shapeId="0" xr:uid="{7858D3C6-68D8-48C0-9208-4A916BF790C3}">
      <text>
        <r>
          <rPr>
            <sz val="8"/>
            <color indexed="81"/>
            <rFont val="Tahoma"/>
            <family val="2"/>
            <charset val="204"/>
          </rPr>
          <t xml:space="preserve">Внести время стоянки
</t>
        </r>
        <r>
          <rPr>
            <b/>
            <sz val="8"/>
            <color indexed="81"/>
            <rFont val="Tahoma"/>
            <family val="2"/>
            <charset val="204"/>
          </rPr>
          <t>!в минутах!</t>
        </r>
        <r>
          <rPr>
            <sz val="8"/>
            <color indexed="81"/>
            <rFont val="Tahoma"/>
            <family val="2"/>
            <charset val="204"/>
          </rPr>
          <t xml:space="preserve">
</t>
        </r>
        <r>
          <rPr>
            <i/>
            <sz val="8"/>
            <color indexed="81"/>
            <rFont val="Tahoma"/>
            <family val="2"/>
            <charset val="204"/>
          </rPr>
          <t>Можно из выпадающегосписка, можно вручную.</t>
        </r>
      </text>
    </comment>
    <comment ref="E5" authorId="0" shapeId="0" xr:uid="{8B04BC98-A708-4868-B3E4-00CDE6306ACE}">
      <text>
        <r>
          <rPr>
            <b/>
            <sz val="8"/>
            <color indexed="81"/>
            <rFont val="Tahoma"/>
            <family val="2"/>
            <charset val="204"/>
          </rPr>
          <t xml:space="preserve">Внесите дату и время старта
ДД.ММ.ГГГГ  ЧЧ:ММ:СС
</t>
        </r>
        <r>
          <rPr>
            <sz val="8"/>
            <color indexed="81"/>
            <rFont val="Tahoma"/>
            <family val="2"/>
            <charset val="204"/>
          </rPr>
          <t>Пример</t>
        </r>
        <r>
          <rPr>
            <b/>
            <sz val="8"/>
            <color indexed="81"/>
            <rFont val="Tahoma"/>
            <family val="2"/>
            <charset val="204"/>
          </rPr>
          <t xml:space="preserve"> ! вносить:</t>
        </r>
        <r>
          <rPr>
            <sz val="8"/>
            <color indexed="81"/>
            <rFont val="Tahoma"/>
            <family val="2"/>
            <charset val="204"/>
          </rPr>
          <t xml:space="preserve">
15.08.2026  1:30:00
</t>
        </r>
        <r>
          <rPr>
            <i/>
            <sz val="8"/>
            <color indexed="81"/>
            <rFont val="Tahoma"/>
            <family val="2"/>
            <charset val="204"/>
          </rPr>
          <t>Для удобсва просмотра на экране отображается сначало время, потом (день месяца в скобках)</t>
        </r>
        <r>
          <rPr>
            <sz val="8"/>
            <color indexed="81"/>
            <rFont val="Tahoma"/>
            <family val="2"/>
            <charset val="204"/>
          </rPr>
          <t xml:space="preserve">
Пример</t>
        </r>
        <r>
          <rPr>
            <b/>
            <sz val="8"/>
            <color indexed="81"/>
            <rFont val="Tahoma"/>
            <family val="2"/>
            <charset val="204"/>
          </rPr>
          <t xml:space="preserve"> !отображается: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  <r>
          <rPr>
            <b/>
            <sz val="8"/>
            <color indexed="81"/>
            <rFont val="Tahoma"/>
            <family val="2"/>
            <charset val="204"/>
          </rPr>
          <t>01:30 (15)</t>
        </r>
      </text>
    </comment>
  </commentList>
</comments>
</file>

<file path=xl/sharedStrings.xml><?xml version="1.0" encoding="utf-8"?>
<sst xmlns="http://schemas.openxmlformats.org/spreadsheetml/2006/main" count="121" uniqueCount="97">
  <si>
    <t>Name</t>
  </si>
  <si>
    <t>КП-1</t>
  </si>
  <si>
    <t>КП-2</t>
  </si>
  <si>
    <t>КП-3</t>
  </si>
  <si>
    <t>КП-4</t>
  </si>
  <si>
    <t>КП-5</t>
  </si>
  <si>
    <t>ССД</t>
  </si>
  <si>
    <t>ССО</t>
  </si>
  <si>
    <t>delta, км</t>
  </si>
  <si>
    <t>Время и дата старта</t>
  </si>
  <si>
    <t>МАГ</t>
  </si>
  <si>
    <t>КП-6</t>
  </si>
  <si>
    <t>КП-7</t>
  </si>
  <si>
    <t>КП-8</t>
  </si>
  <si>
    <t>ФИНИШ</t>
  </si>
  <si>
    <t>Время проезда, час</t>
  </si>
  <si>
    <t>Стоянки, час</t>
  </si>
  <si>
    <t>% Стоянок</t>
  </si>
  <si>
    <t>MINUTS_LIST</t>
  </si>
  <si>
    <t>СТАРТ</t>
  </si>
  <si>
    <t>трек, км</t>
  </si>
  <si>
    <t>Latitude</t>
  </si>
  <si>
    <t>Longitude</t>
  </si>
  <si>
    <t>Elevation (m)</t>
  </si>
  <si>
    <t>POI</t>
  </si>
  <si>
    <t>Время стоянки, мин</t>
  </si>
  <si>
    <t>EP</t>
  </si>
  <si>
    <r>
      <rPr>
        <b/>
        <sz val="11"/>
        <color theme="1"/>
        <rFont val="Calibri"/>
        <family val="2"/>
        <charset val="204"/>
        <scheme val="minor"/>
      </rPr>
      <t>=&gt;</t>
    </r>
    <r>
      <rPr>
        <sz val="11"/>
        <color theme="1"/>
        <rFont val="Calibri"/>
        <family val="2"/>
        <charset val="204"/>
        <scheme val="minor"/>
      </rPr>
      <t xml:space="preserve"> изменяйте ячейки с желтой заливкой</t>
    </r>
  </si>
  <si>
    <t>##</t>
  </si>
  <si>
    <t>Точки Эвакуации - Evacuation Points (EP) - расчет от ССО</t>
  </si>
  <si>
    <t>-</t>
  </si>
  <si>
    <t>КП-1 Хотьково, Церковь Митрофана Епископа Воронежского</t>
  </si>
  <si>
    <t>Хотьково, Дикси, Ростикс</t>
  </si>
  <si>
    <t>ФИНИШ МЦК Белокаменная, Лоси</t>
  </si>
  <si>
    <t>АЗС Роснефть 24/7</t>
  </si>
  <si>
    <t>КП-9</t>
  </si>
  <si>
    <t>Старт МЦК Белокаменная, Лоси</t>
  </si>
  <si>
    <t>КП-2 Сергиев Посад, пам. Родителям Сергия Радонежского</t>
  </si>
  <si>
    <t>КП-3 Нерль, Пекарня на Нерли</t>
  </si>
  <si>
    <t>КП-4 Калязин, колокольня Никольского собора</t>
  </si>
  <si>
    <t>КП-5 Ильинское, Храм Ильи Пророка</t>
  </si>
  <si>
    <t>КП-6 Ростов Великий, Церковь Иоанна Богослова</t>
  </si>
  <si>
    <t>КП-7 Переславль‑Залесский, Никитский монастырь</t>
  </si>
  <si>
    <t>КП-8 Краснозаводск, пам. Рдултовскому</t>
  </si>
  <si>
    <t>КП-9 Радонеж, памятник Сергию Радонежскому</t>
  </si>
  <si>
    <t>Пушкино ж.д. =&gt; Москва</t>
  </si>
  <si>
    <t>Хотьково ж.д. =&gt; Москва</t>
  </si>
  <si>
    <t>Сергиев Посад ж.д. =&gt; Москва</t>
  </si>
  <si>
    <t>Ростов Великий ж.д. =&gt; Москва</t>
  </si>
  <si>
    <t>Переславль-Залесский. Есть автобусы в Берендеево (22км), от Берендеево электрички в Москву через Александров</t>
  </si>
  <si>
    <t>Рахманово ж.д. =&gt; Москва</t>
  </si>
  <si>
    <t>Калязин ж.д. =&gt; Москва с пересадкой</t>
  </si>
  <si>
    <t>56.011833</t>
  </si>
  <si>
    <t>37.839167</t>
  </si>
  <si>
    <t>56.25662</t>
  </si>
  <si>
    <t>37.99614</t>
  </si>
  <si>
    <t>56.30192</t>
  </si>
  <si>
    <t>38.13654</t>
  </si>
  <si>
    <t>57.23442</t>
  </si>
  <si>
    <t>37.83036</t>
  </si>
  <si>
    <t>57.19771</t>
  </si>
  <si>
    <t>39.40753</t>
  </si>
  <si>
    <t>56.73883</t>
  </si>
  <si>
    <t>38.85693</t>
  </si>
  <si>
    <t>56.14401</t>
  </si>
  <si>
    <t>37.99815</t>
  </si>
  <si>
    <t>55.83036</t>
  </si>
  <si>
    <t>37.70321</t>
  </si>
  <si>
    <t>56.249823</t>
  </si>
  <si>
    <t>37.993979</t>
  </si>
  <si>
    <t>56.257233</t>
  </si>
  <si>
    <t>37.994579</t>
  </si>
  <si>
    <t>56.310208</t>
  </si>
  <si>
    <t>38.134205</t>
  </si>
  <si>
    <t>57.04162</t>
  </si>
  <si>
    <t>37.99204</t>
  </si>
  <si>
    <t>57.241683</t>
  </si>
  <si>
    <t>37.855492</t>
  </si>
  <si>
    <t>57.324902</t>
  </si>
  <si>
    <t>38.500605</t>
  </si>
  <si>
    <t>57.272264</t>
  </si>
  <si>
    <t>39.147895</t>
  </si>
  <si>
    <t>57.184418</t>
  </si>
  <si>
    <t>39.415004</t>
  </si>
  <si>
    <t>56.761002</t>
  </si>
  <si>
    <t>38.859953</t>
  </si>
  <si>
    <t>56.445522</t>
  </si>
  <si>
    <t>38.232328</t>
  </si>
  <si>
    <t>56.208895</t>
  </si>
  <si>
    <t>38.038111</t>
  </si>
  <si>
    <t>55.83043</t>
  </si>
  <si>
    <t>37.703641</t>
  </si>
  <si>
    <t>Продукты (с 10 до 18), Семендяево</t>
  </si>
  <si>
    <t>57.30500</t>
  </si>
  <si>
    <t>38.22021</t>
  </si>
  <si>
    <t>V2</t>
  </si>
  <si>
    <r>
      <rPr>
        <b/>
        <sz val="11"/>
        <color rgb="FFFF0000"/>
        <rFont val="Calibri"/>
        <family val="2"/>
        <charset val="204"/>
      </rPr>
      <t>Калькулятор Бревета: БУД600. Ростов Великий</t>
    </r>
    <r>
      <rPr>
        <b/>
        <sz val="11"/>
        <color rgb="FFFFFFFF"/>
        <rFont val="Calibri"/>
        <family val="2"/>
      </rPr>
      <t xml:space="preserve">
</t>
    </r>
    <r>
      <rPr>
        <b/>
        <i/>
        <sz val="10"/>
        <rFont val="Calibri"/>
        <family val="2"/>
        <charset val="204"/>
      </rPr>
      <t xml:space="preserve"> - версия для утреннего старта и проезда без ночевки</t>
    </r>
    <r>
      <rPr>
        <b/>
        <sz val="11"/>
        <color rgb="FFFFFFFF"/>
        <rFont val="Calibri"/>
        <family val="2"/>
        <charset val="204"/>
      </rPr>
      <t xml:space="preserve">
</t>
    </r>
    <r>
      <rPr>
        <b/>
        <i/>
        <sz val="10"/>
        <rFont val="Calibri"/>
        <family val="2"/>
        <charset val="204"/>
      </rPr>
      <t xml:space="preserve"> - для учета ночевки - ставьте 240…360 минут на КП-6 </t>
    </r>
    <r>
      <rPr>
        <b/>
        <sz val="11"/>
        <color rgb="FFFFFFFF"/>
        <rFont val="Calibri"/>
        <family val="2"/>
        <charset val="204"/>
      </rPr>
      <t xml:space="preserve">
</t>
    </r>
    <r>
      <rPr>
        <b/>
        <i/>
        <sz val="9"/>
        <rFont val="Calibri"/>
        <family val="2"/>
        <charset val="204"/>
      </rPr>
      <t xml:space="preserve"> - вопросы/предложения к </t>
    </r>
    <r>
      <rPr>
        <b/>
        <i/>
        <sz val="9"/>
        <color rgb="FF0000FF"/>
        <rFont val="Calibri"/>
        <family val="2"/>
        <charset val="204"/>
      </rPr>
      <t xml:space="preserve">@YuryK9 </t>
    </r>
    <r>
      <rPr>
        <b/>
        <i/>
        <sz val="9"/>
        <rFont val="Calibri"/>
        <family val="2"/>
        <charset val="204"/>
      </rPr>
      <t>в общем чате Каравана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</si>
</sst>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0"/>
    <numFmt numFmtId="166" formatCode="00.0"/>
    <numFmt numFmtId="167" formatCode="000.0"/>
    <numFmt numFmtId="168" formatCode="hh:mm\ \(d\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FFFFFF"/>
      <name val="Calibri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i/>
      <sz val="10"/>
      <name val="Calibri"/>
      <family val="2"/>
      <charset val="204"/>
    </font>
    <font>
      <u/>
      <sz val="11"/>
      <color theme="10"/>
      <name val="Calibri"/>
      <family val="2"/>
      <scheme val="minor"/>
    </font>
    <font>
      <b/>
      <sz val="10"/>
      <color rgb="FFFFFFFF"/>
      <name val="Calibri"/>
      <family val="2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i/>
      <sz val="8"/>
      <color indexed="81"/>
      <name val="Tahoma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i/>
      <sz val="9"/>
      <name val="Calibri"/>
      <family val="2"/>
      <charset val="204"/>
    </font>
    <font>
      <b/>
      <i/>
      <sz val="9"/>
      <color rgb="FF0000FF"/>
      <name val="Calibri"/>
      <family val="2"/>
      <charset val="204"/>
    </font>
    <font>
      <sz val="8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D966"/>
      </patternFill>
    </fill>
    <fill>
      <patternFill patternType="solid">
        <fgColor rgb="FFC6E0B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54">
    <xf numFmtId="0" fontId="0" fillId="0" borderId="0" xfId="0"/>
    <xf numFmtId="165" fontId="0" fillId="0" borderId="0" xfId="0" applyNumberFormat="1"/>
    <xf numFmtId="0" fontId="6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168" fontId="0" fillId="0" borderId="1" xfId="0" applyNumberFormat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165" fontId="0" fillId="4" borderId="1" xfId="0" applyNumberForma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11" fillId="0" borderId="0" xfId="0" applyFont="1" applyAlignment="1">
      <alignment wrapText="1"/>
    </xf>
    <xf numFmtId="167" fontId="0" fillId="4" borderId="1" xfId="0" applyNumberFormat="1" applyFill="1" applyBorder="1" applyAlignment="1">
      <alignment horizontal="center" vertical="center" wrapText="1"/>
    </xf>
    <xf numFmtId="167" fontId="7" fillId="0" borderId="1" xfId="0" applyNumberFormat="1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167" fontId="0" fillId="0" borderId="1" xfId="0" applyNumberFormat="1" applyBorder="1" applyAlignment="1">
      <alignment horizontal="center" vertical="center" wrapText="1"/>
    </xf>
    <xf numFmtId="166" fontId="0" fillId="4" borderId="1" xfId="0" applyNumberFormat="1" applyFill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0" fontId="0" fillId="6" borderId="0" xfId="0" applyFill="1"/>
    <xf numFmtId="0" fontId="0" fillId="0" borderId="0" xfId="0" applyAlignment="1">
      <alignment horizontal="left" indent="1"/>
    </xf>
    <xf numFmtId="0" fontId="6" fillId="2" borderId="0" xfId="0" applyFont="1" applyFill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7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165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165" fontId="0" fillId="3" borderId="1" xfId="0" applyNumberFormat="1" applyFill="1" applyBorder="1" applyAlignment="1" applyProtection="1">
      <alignment horizontal="center" vertical="center" wrapText="1"/>
      <protection locked="0"/>
    </xf>
    <xf numFmtId="165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9" fontId="5" fillId="0" borderId="1" xfId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168" fontId="13" fillId="3" borderId="1" xfId="0" applyNumberFormat="1" applyFont="1" applyFill="1" applyBorder="1" applyAlignment="1" applyProtection="1">
      <alignment vertical="center" wrapText="1"/>
      <protection locked="0"/>
    </xf>
    <xf numFmtId="165" fontId="3" fillId="3" borderId="1" xfId="0" quotePrefix="1" applyNumberFormat="1" applyFont="1" applyFill="1" applyBorder="1" applyAlignment="1">
      <alignment horizontal="left" vertical="center"/>
    </xf>
    <xf numFmtId="0" fontId="0" fillId="8" borderId="0" xfId="0" applyFill="1"/>
    <xf numFmtId="0" fontId="0" fillId="6" borderId="0" xfId="0" applyFill="1" applyAlignment="1">
      <alignment horizontal="center" vertical="center"/>
    </xf>
    <xf numFmtId="0" fontId="22" fillId="0" borderId="0" xfId="0" applyFont="1"/>
    <xf numFmtId="0" fontId="1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7" fontId="5" fillId="4" borderId="1" xfId="0" applyNumberFormat="1" applyFont="1" applyFill="1" applyBorder="1" applyAlignment="1">
      <alignment horizontal="center" vertical="center" wrapText="1"/>
    </xf>
    <xf numFmtId="166" fontId="7" fillId="4" borderId="1" xfId="0" applyNumberFormat="1" applyFont="1" applyFill="1" applyBorder="1" applyAlignment="1">
      <alignment horizontal="center" vertical="center" wrapText="1"/>
    </xf>
    <xf numFmtId="165" fontId="0" fillId="4" borderId="1" xfId="0" applyNumberFormat="1" applyFill="1" applyBorder="1" applyAlignment="1" applyProtection="1">
      <alignment horizontal="center" vertical="center" wrapText="1"/>
      <protection locked="0"/>
    </xf>
    <xf numFmtId="168" fontId="0" fillId="4" borderId="1" xfId="0" applyNumberFormat="1" applyFill="1" applyBorder="1" applyAlignment="1">
      <alignment vertical="center" wrapText="1"/>
    </xf>
    <xf numFmtId="0" fontId="26" fillId="6" borderId="0" xfId="2" applyFont="1" applyFill="1" applyAlignment="1">
      <alignment vertical="center"/>
    </xf>
    <xf numFmtId="0" fontId="27" fillId="6" borderId="0" xfId="0" applyFont="1" applyFill="1"/>
    <xf numFmtId="0" fontId="0" fillId="0" borderId="0" xfId="0" applyAlignment="1">
      <alignment horizontal="center" vertical="center"/>
    </xf>
    <xf numFmtId="0" fontId="0" fillId="9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0" fillId="0" borderId="0" xfId="0" applyAlignment="1">
      <alignment horizontal="center"/>
    </xf>
    <xf numFmtId="0" fontId="12" fillId="8" borderId="0" xfId="0" applyFont="1" applyFill="1" applyAlignment="1">
      <alignment vertical="center"/>
    </xf>
  </cellXfs>
  <cellStyles count="3">
    <cellStyle name="Гиперссылка" xfId="2" builtinId="8"/>
    <cellStyle name="Обычный" xfId="0" builtinId="0"/>
    <cellStyle name="Процентный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  <color rgb="FF000099"/>
      <color rgb="FFFF505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tabSelected="1" view="pageBreakPreview" zoomScale="85" zoomScaleNormal="85" zoomScaleSheetLayoutView="85" workbookViewId="0">
      <pane ySplit="4" topLeftCell="A5" activePane="bottomLeft" state="frozen"/>
      <selection pane="bottomLeft" activeCell="N4" sqref="N4"/>
    </sheetView>
  </sheetViews>
  <sheetFormatPr defaultRowHeight="15" outlineLevelRow="1" x14ac:dyDescent="0.25"/>
  <cols>
    <col min="1" max="1" width="10.140625" customWidth="1"/>
    <col min="2" max="2" width="7.5703125" customWidth="1"/>
    <col min="3" max="3" width="7.42578125" customWidth="1"/>
    <col min="4" max="4" width="9.140625" customWidth="1"/>
    <col min="5" max="5" width="10.7109375" customWidth="1"/>
    <col min="6" max="6" width="50.28515625" customWidth="1"/>
    <col min="7" max="7" width="5" customWidth="1"/>
    <col min="8" max="8" width="11.85546875" customWidth="1"/>
    <col min="9" max="9" width="11.85546875" bestFit="1" customWidth="1"/>
    <col min="10" max="10" width="9.5703125" bestFit="1" customWidth="1"/>
    <col min="11" max="11" width="14.85546875" bestFit="1" customWidth="1"/>
    <col min="14" max="14" width="14.42578125" customWidth="1"/>
  </cols>
  <sheetData>
    <row r="1" spans="1:20" ht="60" customHeight="1" x14ac:dyDescent="0.25">
      <c r="A1" s="29" t="s">
        <v>6</v>
      </c>
      <c r="B1" s="29" t="s">
        <v>7</v>
      </c>
      <c r="C1" s="30" t="s">
        <v>17</v>
      </c>
      <c r="D1" s="29" t="s">
        <v>16</v>
      </c>
      <c r="E1" s="29" t="s">
        <v>15</v>
      </c>
      <c r="F1" s="35" t="s">
        <v>96</v>
      </c>
      <c r="G1" s="20"/>
      <c r="H1" s="49" t="s">
        <v>95</v>
      </c>
    </row>
    <row r="2" spans="1:20" x14ac:dyDescent="0.25">
      <c r="A2" s="25">
        <v>26</v>
      </c>
      <c r="B2" s="31">
        <f>B18/((E18-E5)*24)</f>
        <v>18.905972655240696</v>
      </c>
      <c r="C2" s="32">
        <f>D2/E2</f>
        <v>0.28064284000852102</v>
      </c>
      <c r="D2" s="33">
        <f>SUM(D5:D18)/60</f>
        <v>9</v>
      </c>
      <c r="E2" s="34">
        <f>(E18-E5)*24</f>
        <v>32.069230769353453</v>
      </c>
      <c r="F2" s="37" t="s">
        <v>27</v>
      </c>
      <c r="G2" s="20"/>
    </row>
    <row r="3" spans="1:20" ht="17.25" customHeight="1" x14ac:dyDescent="0.25">
      <c r="A3" s="47"/>
      <c r="B3" s="20"/>
      <c r="C3" s="20"/>
      <c r="D3" s="20"/>
      <c r="E3" s="20"/>
      <c r="F3" s="48"/>
      <c r="G3" s="20"/>
    </row>
    <row r="4" spans="1:20" ht="45" x14ac:dyDescent="0.25">
      <c r="A4" s="22" t="s">
        <v>24</v>
      </c>
      <c r="B4" s="2" t="s">
        <v>20</v>
      </c>
      <c r="C4" s="2" t="s">
        <v>8</v>
      </c>
      <c r="D4" s="2" t="s">
        <v>25</v>
      </c>
      <c r="E4" s="2" t="s">
        <v>9</v>
      </c>
      <c r="F4" s="3" t="s">
        <v>0</v>
      </c>
      <c r="G4" s="39" t="s">
        <v>28</v>
      </c>
      <c r="H4" s="2" t="s">
        <v>21</v>
      </c>
      <c r="I4" s="2" t="s">
        <v>22</v>
      </c>
      <c r="J4" s="2" t="s">
        <v>23</v>
      </c>
      <c r="T4" s="13" t="s">
        <v>18</v>
      </c>
    </row>
    <row r="5" spans="1:20" ht="20.100000000000001" customHeight="1" x14ac:dyDescent="0.25">
      <c r="A5" s="10" t="s">
        <v>19</v>
      </c>
      <c r="B5" s="14">
        <v>0</v>
      </c>
      <c r="C5" s="18">
        <v>0</v>
      </c>
      <c r="D5" s="11">
        <v>5</v>
      </c>
      <c r="E5" s="36">
        <v>46249.25</v>
      </c>
      <c r="F5" s="12" t="s">
        <v>36</v>
      </c>
      <c r="G5" s="39">
        <v>1</v>
      </c>
      <c r="H5" s="50" t="s">
        <v>66</v>
      </c>
      <c r="I5" s="50" t="s">
        <v>67</v>
      </c>
      <c r="J5" s="21"/>
      <c r="T5" s="1">
        <v>0</v>
      </c>
    </row>
    <row r="6" spans="1:20" ht="30" customHeight="1" x14ac:dyDescent="0.25">
      <c r="A6" s="8" t="s">
        <v>1</v>
      </c>
      <c r="B6" s="16">
        <v>84.3</v>
      </c>
      <c r="C6" s="19">
        <f>B6-B5</f>
        <v>84.3</v>
      </c>
      <c r="D6" s="26">
        <v>5</v>
      </c>
      <c r="E6" s="9">
        <f>C6/24/$A$2+E5+D6/24/60</f>
        <v>46249.388568376067</v>
      </c>
      <c r="F6" s="7" t="s">
        <v>31</v>
      </c>
      <c r="G6" s="39">
        <v>2</v>
      </c>
      <c r="H6" s="51" t="s">
        <v>68</v>
      </c>
      <c r="I6" s="51" t="s">
        <v>69</v>
      </c>
      <c r="J6" s="21"/>
      <c r="T6" s="1">
        <v>5</v>
      </c>
    </row>
    <row r="7" spans="1:20" ht="30" customHeight="1" outlineLevel="1" x14ac:dyDescent="0.25">
      <c r="A7" s="5" t="s">
        <v>10</v>
      </c>
      <c r="B7" s="15">
        <v>85.5</v>
      </c>
      <c r="C7" s="19">
        <f t="shared" ref="C7:C18" si="0">B7-B6</f>
        <v>1.2000000000000028</v>
      </c>
      <c r="D7" s="27">
        <v>20</v>
      </c>
      <c r="E7" s="9">
        <f t="shared" ref="E7:E18" si="1">C7/24/$A$2+E6+D7/24/60</f>
        <v>46249.404380341883</v>
      </c>
      <c r="F7" s="6" t="s">
        <v>32</v>
      </c>
      <c r="G7" s="39">
        <v>3</v>
      </c>
      <c r="H7" s="52" t="s">
        <v>70</v>
      </c>
      <c r="I7" s="52" t="s">
        <v>71</v>
      </c>
      <c r="J7" s="21"/>
      <c r="T7" s="1">
        <v>10</v>
      </c>
    </row>
    <row r="8" spans="1:20" ht="30" customHeight="1" x14ac:dyDescent="0.25">
      <c r="A8" s="8" t="s">
        <v>2</v>
      </c>
      <c r="B8" s="16">
        <v>99.4</v>
      </c>
      <c r="C8" s="19">
        <f t="shared" si="0"/>
        <v>13.900000000000006</v>
      </c>
      <c r="D8" s="27">
        <v>5</v>
      </c>
      <c r="E8" s="9">
        <f t="shared" si="1"/>
        <v>46249.430128205124</v>
      </c>
      <c r="F8" s="7" t="s">
        <v>37</v>
      </c>
      <c r="G8" s="39">
        <v>4</v>
      </c>
      <c r="H8" s="51" t="s">
        <v>72</v>
      </c>
      <c r="I8" s="51" t="s">
        <v>73</v>
      </c>
      <c r="J8" s="21"/>
      <c r="T8" s="1">
        <v>20</v>
      </c>
    </row>
    <row r="9" spans="1:20" ht="30" customHeight="1" x14ac:dyDescent="0.25">
      <c r="A9" s="8" t="s">
        <v>3</v>
      </c>
      <c r="B9" s="16">
        <v>188.6</v>
      </c>
      <c r="C9" s="19">
        <f t="shared" si="0"/>
        <v>89.199999999999989</v>
      </c>
      <c r="D9" s="26">
        <v>30</v>
      </c>
      <c r="E9" s="9">
        <f t="shared" si="1"/>
        <v>46249.593910256408</v>
      </c>
      <c r="F9" s="7" t="s">
        <v>38</v>
      </c>
      <c r="G9" s="39">
        <v>5</v>
      </c>
      <c r="H9" s="51" t="s">
        <v>74</v>
      </c>
      <c r="I9" s="51" t="s">
        <v>75</v>
      </c>
      <c r="J9" s="21"/>
      <c r="T9" s="1">
        <v>30</v>
      </c>
    </row>
    <row r="10" spans="1:20" ht="30" customHeight="1" x14ac:dyDescent="0.25">
      <c r="A10" s="8" t="s">
        <v>4</v>
      </c>
      <c r="B10" s="16">
        <v>217.3</v>
      </c>
      <c r="C10" s="19">
        <f t="shared" si="0"/>
        <v>28.700000000000017</v>
      </c>
      <c r="D10" s="27">
        <v>10</v>
      </c>
      <c r="E10" s="9">
        <f t="shared" si="1"/>
        <v>46249.646848290598</v>
      </c>
      <c r="F10" s="7" t="s">
        <v>39</v>
      </c>
      <c r="G10" s="39">
        <v>6</v>
      </c>
      <c r="H10" s="51" t="s">
        <v>76</v>
      </c>
      <c r="I10" s="51" t="s">
        <v>77</v>
      </c>
      <c r="J10" s="21"/>
      <c r="T10" s="1">
        <v>45</v>
      </c>
    </row>
    <row r="11" spans="1:20" ht="30" customHeight="1" x14ac:dyDescent="0.25">
      <c r="A11" s="8" t="s">
        <v>5</v>
      </c>
      <c r="B11" s="16">
        <v>284.7</v>
      </c>
      <c r="C11" s="19">
        <f t="shared" si="0"/>
        <v>67.399999999999977</v>
      </c>
      <c r="D11" s="27">
        <v>20</v>
      </c>
      <c r="E11" s="9">
        <f t="shared" si="1"/>
        <v>46249.768750000003</v>
      </c>
      <c r="F11" s="7" t="s">
        <v>40</v>
      </c>
      <c r="G11" s="39">
        <v>7</v>
      </c>
      <c r="H11" s="51" t="s">
        <v>78</v>
      </c>
      <c r="I11" s="51" t="s">
        <v>79</v>
      </c>
      <c r="J11" s="21"/>
      <c r="T11" s="1">
        <v>60</v>
      </c>
    </row>
    <row r="12" spans="1:20" ht="30" customHeight="1" outlineLevel="1" x14ac:dyDescent="0.25">
      <c r="A12" s="5" t="s">
        <v>10</v>
      </c>
      <c r="B12" s="15">
        <v>242.9</v>
      </c>
      <c r="C12" s="19">
        <f>B12-B10</f>
        <v>25.599999999999994</v>
      </c>
      <c r="D12" s="27">
        <v>10</v>
      </c>
      <c r="E12" s="9">
        <f>C12/24/$A$2+E10+D12/24/60</f>
        <v>46249.694818376069</v>
      </c>
      <c r="F12" s="6" t="s">
        <v>92</v>
      </c>
      <c r="G12" s="39">
        <v>8</v>
      </c>
      <c r="H12" s="52" t="s">
        <v>93</v>
      </c>
      <c r="I12" s="52" t="s">
        <v>94</v>
      </c>
      <c r="J12" s="21"/>
      <c r="T12" s="1">
        <v>90</v>
      </c>
    </row>
    <row r="13" spans="1:20" ht="30" customHeight="1" outlineLevel="1" x14ac:dyDescent="0.25">
      <c r="A13" s="5" t="s">
        <v>10</v>
      </c>
      <c r="B13" s="15">
        <v>326.10000000000002</v>
      </c>
      <c r="C13" s="19">
        <f>B13-B11</f>
        <v>41.400000000000034</v>
      </c>
      <c r="D13" s="27">
        <v>5</v>
      </c>
      <c r="E13" s="9">
        <f>C13/24/$A$2+E11+D13/24/60</f>
        <v>46249.838568376072</v>
      </c>
      <c r="F13" s="6" t="s">
        <v>34</v>
      </c>
      <c r="G13" s="39">
        <v>9</v>
      </c>
      <c r="H13" s="52" t="s">
        <v>80</v>
      </c>
      <c r="I13" s="52" t="s">
        <v>81</v>
      </c>
      <c r="J13" s="21"/>
      <c r="T13" s="1">
        <v>120</v>
      </c>
    </row>
    <row r="14" spans="1:20" ht="30" customHeight="1" x14ac:dyDescent="0.25">
      <c r="A14" s="8" t="s">
        <v>11</v>
      </c>
      <c r="B14" s="16">
        <v>347.3</v>
      </c>
      <c r="C14" s="19">
        <f t="shared" si="0"/>
        <v>21.199999999999989</v>
      </c>
      <c r="D14" s="28">
        <v>360</v>
      </c>
      <c r="E14" s="9">
        <f>C14/24/$A$2+E13+D14/24/60</f>
        <v>46250.122542735044</v>
      </c>
      <c r="F14" s="7" t="s">
        <v>41</v>
      </c>
      <c r="G14" s="39">
        <v>10</v>
      </c>
      <c r="H14" s="51" t="s">
        <v>82</v>
      </c>
      <c r="I14" s="51" t="s">
        <v>83</v>
      </c>
      <c r="J14" s="21"/>
      <c r="T14" s="1">
        <v>240</v>
      </c>
    </row>
    <row r="15" spans="1:20" ht="30" customHeight="1" x14ac:dyDescent="0.25">
      <c r="A15" s="8" t="s">
        <v>12</v>
      </c>
      <c r="B15" s="16">
        <v>410.1</v>
      </c>
      <c r="C15" s="19">
        <f t="shared" si="0"/>
        <v>62.800000000000011</v>
      </c>
      <c r="D15" s="27">
        <v>30</v>
      </c>
      <c r="E15" s="9">
        <f>C15/24/$A$2+E14+D15/24/60</f>
        <v>46250.244017094017</v>
      </c>
      <c r="F15" s="7" t="s">
        <v>42</v>
      </c>
      <c r="G15" s="39">
        <v>11</v>
      </c>
      <c r="H15" s="51" t="s">
        <v>84</v>
      </c>
      <c r="I15" s="51" t="s">
        <v>85</v>
      </c>
      <c r="J15" s="21"/>
      <c r="T15" s="1">
        <v>300</v>
      </c>
    </row>
    <row r="16" spans="1:20" ht="30" customHeight="1" x14ac:dyDescent="0.25">
      <c r="A16" s="8" t="s">
        <v>13</v>
      </c>
      <c r="B16" s="16">
        <v>467.9</v>
      </c>
      <c r="C16" s="19">
        <f t="shared" si="0"/>
        <v>57.799999999999955</v>
      </c>
      <c r="D16" s="27">
        <v>10</v>
      </c>
      <c r="E16" s="9">
        <f t="shared" si="1"/>
        <v>46250.343589743592</v>
      </c>
      <c r="F16" s="7" t="s">
        <v>43</v>
      </c>
      <c r="G16" s="39">
        <v>12</v>
      </c>
      <c r="H16" s="51" t="s">
        <v>86</v>
      </c>
      <c r="I16" s="51" t="s">
        <v>87</v>
      </c>
      <c r="J16" s="21"/>
      <c r="T16" s="1">
        <v>360</v>
      </c>
    </row>
    <row r="17" spans="1:20" ht="30" customHeight="1" x14ac:dyDescent="0.25">
      <c r="A17" s="8" t="s">
        <v>35</v>
      </c>
      <c r="B17" s="16">
        <v>523.70000000000005</v>
      </c>
      <c r="C17" s="19">
        <f t="shared" si="0"/>
        <v>55.800000000000068</v>
      </c>
      <c r="D17" s="27">
        <v>20</v>
      </c>
      <c r="E17" s="9">
        <f t="shared" si="1"/>
        <v>46250.446901709409</v>
      </c>
      <c r="F17" s="7" t="s">
        <v>44</v>
      </c>
      <c r="G17" s="39">
        <v>13</v>
      </c>
      <c r="H17" s="51" t="s">
        <v>88</v>
      </c>
      <c r="I17" s="51" t="s">
        <v>89</v>
      </c>
      <c r="J17" s="21"/>
    </row>
    <row r="18" spans="1:20" ht="29.25" customHeight="1" x14ac:dyDescent="0.25">
      <c r="A18" s="10" t="s">
        <v>14</v>
      </c>
      <c r="B18" s="43">
        <v>606.29999999999995</v>
      </c>
      <c r="C18" s="44">
        <f t="shared" si="0"/>
        <v>82.599999999999909</v>
      </c>
      <c r="D18" s="45">
        <v>10</v>
      </c>
      <c r="E18" s="46">
        <f t="shared" si="1"/>
        <v>46250.586217948723</v>
      </c>
      <c r="F18" s="12" t="s">
        <v>33</v>
      </c>
      <c r="G18" s="39">
        <v>14</v>
      </c>
      <c r="H18" s="50" t="s">
        <v>90</v>
      </c>
      <c r="I18" s="50" t="s">
        <v>91</v>
      </c>
      <c r="J18" s="21"/>
      <c r="T18" s="1"/>
    </row>
    <row r="19" spans="1:20" ht="18" customHeight="1" x14ac:dyDescent="0.25">
      <c r="A19" s="53" t="s">
        <v>29</v>
      </c>
      <c r="B19" s="38"/>
      <c r="C19" s="38"/>
      <c r="D19" s="38"/>
      <c r="E19" s="38"/>
      <c r="F19" s="38"/>
      <c r="H19" s="52"/>
      <c r="I19" s="52"/>
    </row>
    <row r="20" spans="1:20" x14ac:dyDescent="0.25">
      <c r="A20" s="24" t="s">
        <v>26</v>
      </c>
      <c r="B20" s="17">
        <v>45</v>
      </c>
      <c r="C20" s="19">
        <f>B20-B5</f>
        <v>45</v>
      </c>
      <c r="D20" s="4" t="s">
        <v>30</v>
      </c>
      <c r="E20" s="9">
        <f>START_DATETIME+B20/$B$2/24</f>
        <v>46249.349175008567</v>
      </c>
      <c r="F20" s="41" t="s">
        <v>45</v>
      </c>
      <c r="G20" s="39">
        <v>15</v>
      </c>
      <c r="H20" s="52" t="s">
        <v>52</v>
      </c>
      <c r="I20" s="52" t="s">
        <v>53</v>
      </c>
      <c r="J20" s="21"/>
    </row>
    <row r="21" spans="1:20" x14ac:dyDescent="0.25">
      <c r="A21" s="24" t="s">
        <v>26</v>
      </c>
      <c r="B21" s="17">
        <v>85</v>
      </c>
      <c r="C21" s="19">
        <f>B21-B20</f>
        <v>40</v>
      </c>
      <c r="D21" s="4" t="s">
        <v>30</v>
      </c>
      <c r="E21" s="9">
        <f t="shared" ref="E21:E26" si="2">START_DATETIME+B21/$B$2/24</f>
        <v>46249.437330571731</v>
      </c>
      <c r="F21" s="41" t="s">
        <v>46</v>
      </c>
      <c r="G21" s="39">
        <v>16</v>
      </c>
      <c r="H21" s="52" t="s">
        <v>54</v>
      </c>
      <c r="I21" s="52" t="s">
        <v>55</v>
      </c>
      <c r="J21" s="21"/>
    </row>
    <row r="22" spans="1:20" x14ac:dyDescent="0.25">
      <c r="A22" s="24" t="s">
        <v>26</v>
      </c>
      <c r="B22" s="17">
        <v>98.5</v>
      </c>
      <c r="C22" s="19">
        <f t="shared" ref="C22:C28" si="3">B22-B21</f>
        <v>13.5</v>
      </c>
      <c r="D22" s="4" t="s">
        <v>30</v>
      </c>
      <c r="E22" s="9">
        <f t="shared" si="2"/>
        <v>46249.467083074305</v>
      </c>
      <c r="F22" s="41" t="s">
        <v>47</v>
      </c>
      <c r="G22" s="39">
        <v>17</v>
      </c>
      <c r="H22" s="52" t="s">
        <v>56</v>
      </c>
      <c r="I22" s="52" t="s">
        <v>57</v>
      </c>
      <c r="J22" s="21"/>
    </row>
    <row r="23" spans="1:20" x14ac:dyDescent="0.25">
      <c r="A23" s="24" t="s">
        <v>26</v>
      </c>
      <c r="B23" s="17">
        <v>216</v>
      </c>
      <c r="C23" s="19">
        <f t="shared" si="3"/>
        <v>117.5</v>
      </c>
      <c r="D23" s="4" t="s">
        <v>30</v>
      </c>
      <c r="E23" s="9">
        <f t="shared" si="2"/>
        <v>46249.726040041111</v>
      </c>
      <c r="F23" s="42" t="s">
        <v>51</v>
      </c>
      <c r="G23" s="39">
        <v>18</v>
      </c>
      <c r="H23" s="52" t="s">
        <v>58</v>
      </c>
      <c r="I23" s="52" t="s">
        <v>59</v>
      </c>
      <c r="J23" s="21"/>
    </row>
    <row r="24" spans="1:20" x14ac:dyDescent="0.25">
      <c r="A24" s="24" t="s">
        <v>26</v>
      </c>
      <c r="B24" s="17">
        <v>346</v>
      </c>
      <c r="C24" s="19">
        <f t="shared" si="3"/>
        <v>130</v>
      </c>
      <c r="D24" s="4" t="s">
        <v>30</v>
      </c>
      <c r="E24" s="9">
        <f t="shared" si="2"/>
        <v>46250.012545621408</v>
      </c>
      <c r="F24" s="41" t="s">
        <v>48</v>
      </c>
      <c r="G24" s="39">
        <v>19</v>
      </c>
      <c r="H24" s="52" t="s">
        <v>60</v>
      </c>
      <c r="I24" s="52" t="s">
        <v>61</v>
      </c>
      <c r="J24" s="21"/>
    </row>
    <row r="25" spans="1:20" ht="45" x14ac:dyDescent="0.25">
      <c r="A25" s="24" t="s">
        <v>26</v>
      </c>
      <c r="B25" s="17">
        <v>413</v>
      </c>
      <c r="C25" s="19">
        <f t="shared" si="3"/>
        <v>67</v>
      </c>
      <c r="D25" s="4" t="s">
        <v>30</v>
      </c>
      <c r="E25" s="9">
        <f t="shared" si="2"/>
        <v>46250.160206189714</v>
      </c>
      <c r="F25" s="23" t="s">
        <v>49</v>
      </c>
      <c r="G25" s="39">
        <v>20</v>
      </c>
      <c r="H25" s="52" t="s">
        <v>62</v>
      </c>
      <c r="I25" s="52" t="s">
        <v>63</v>
      </c>
      <c r="J25" s="21"/>
    </row>
    <row r="26" spans="1:20" x14ac:dyDescent="0.25">
      <c r="A26" s="24" t="s">
        <v>26</v>
      </c>
      <c r="B26" s="17">
        <v>508</v>
      </c>
      <c r="C26" s="19">
        <f t="shared" si="3"/>
        <v>95</v>
      </c>
      <c r="D26" s="4" t="s">
        <v>30</v>
      </c>
      <c r="E26" s="9">
        <f t="shared" si="2"/>
        <v>46250.369575652236</v>
      </c>
      <c r="F26" s="41" t="s">
        <v>47</v>
      </c>
      <c r="G26" s="39">
        <v>21</v>
      </c>
      <c r="H26" s="52" t="s">
        <v>56</v>
      </c>
      <c r="I26" s="52" t="s">
        <v>57</v>
      </c>
      <c r="J26" s="21"/>
    </row>
    <row r="27" spans="1:20" x14ac:dyDescent="0.25">
      <c r="A27" s="24" t="s">
        <v>26</v>
      </c>
      <c r="B27" s="16">
        <v>540</v>
      </c>
      <c r="C27" s="19">
        <f t="shared" si="3"/>
        <v>32</v>
      </c>
      <c r="D27" s="4" t="s">
        <v>30</v>
      </c>
      <c r="E27" s="9">
        <f t="shared" ref="E27" si="4">START_DATETIME+B27/$B$2/24</f>
        <v>46250.440100102773</v>
      </c>
      <c r="F27" s="41" t="s">
        <v>50</v>
      </c>
      <c r="G27" s="39">
        <v>22</v>
      </c>
      <c r="H27" s="52" t="s">
        <v>64</v>
      </c>
      <c r="I27" s="52" t="s">
        <v>65</v>
      </c>
      <c r="J27" s="21"/>
    </row>
    <row r="28" spans="1:20" x14ac:dyDescent="0.25">
      <c r="A28" s="24" t="s">
        <v>26</v>
      </c>
      <c r="B28" s="17">
        <v>561</v>
      </c>
      <c r="C28" s="19">
        <f t="shared" si="3"/>
        <v>21</v>
      </c>
      <c r="D28" s="4" t="s">
        <v>30</v>
      </c>
      <c r="E28" s="9">
        <f t="shared" ref="E28" si="5">START_DATETIME+B28/$B$2/24</f>
        <v>46250.486381773437</v>
      </c>
      <c r="F28" s="41" t="s">
        <v>45</v>
      </c>
      <c r="G28" s="39">
        <v>23</v>
      </c>
      <c r="H28" s="52" t="s">
        <v>52</v>
      </c>
      <c r="I28" s="52" t="s">
        <v>53</v>
      </c>
      <c r="J28" s="21"/>
    </row>
    <row r="29" spans="1:20" x14ac:dyDescent="0.25">
      <c r="A29" s="40"/>
    </row>
    <row r="30" spans="1:20" x14ac:dyDescent="0.25">
      <c r="A30" s="40"/>
    </row>
  </sheetData>
  <sheetProtection formatColumns="0" formatRows="0" autoFilter="0"/>
  <phoneticPr fontId="25" type="noConversion"/>
  <conditionalFormatting sqref="E2">
    <cfRule type="cellIs" dxfId="1" priority="1" operator="greaterThan">
      <formula>39.5</formula>
    </cfRule>
    <cfRule type="cellIs" dxfId="0" priority="2" operator="greaterThan">
      <formula>"35.5"</formula>
    </cfRule>
  </conditionalFormatting>
  <dataValidations count="2">
    <dataValidation type="list" allowBlank="1" showInputMessage="1" sqref="D5:D18" xr:uid="{1EF23025-8178-4343-ADEA-5400FD95DB63}">
      <formula1>MINUTS_LIST</formula1>
    </dataValidation>
    <dataValidation type="decimal" allowBlank="1" showInputMessage="1" showErrorMessage="1" errorTitle="Выбирайте ССД от 15 до 40 км/час" error="ССД в диапазоне от 15 (лимит 40 час без остановок) до 35 (42 км/час по горкам для СуперСпортсменов), значения вне диапазона не имеют смысла." promptTitle="Выбирайте ССД от 15 до 40 км/час" prompt="ССД в диапазоне от 15 (лимит 40 час без остановок) до 35 (42 км/час по горкам для СуперСпортсменов), значения вне диапазона не имеют смысла." sqref="A2" xr:uid="{B63D3F8E-EB8A-4E47-A96D-CAB107FEB675}">
      <formula1>15</formula1>
      <formula2>35</formula2>
    </dataValidation>
  </dataValidations>
  <printOptions horizontalCentered="1" verticalCentered="1"/>
  <pageMargins left="0.43307086614173229" right="0.23622047244094491" top="0.55118110236220474" bottom="0.55118110236220474" header="0.31496062992125984" footer="0.31496062992125984"/>
  <pageSetup paperSize="9" scale="96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POI</vt:lpstr>
      <vt:lpstr>MINUTS_LIST</vt:lpstr>
      <vt:lpstr>START_DATETIME</vt:lpstr>
      <vt:lpstr>POI!Область_печати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WORK</cp:lastModifiedBy>
  <cp:lastPrinted>2026-08-04T12:01:26Z</cp:lastPrinted>
  <dcterms:created xsi:type="dcterms:W3CDTF">2026-07-09T18:33:56Z</dcterms:created>
  <dcterms:modified xsi:type="dcterms:W3CDTF">2026-08-05T14:12:01Z</dcterms:modified>
</cp:coreProperties>
</file>